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4620" activeTab="0"/>
  </bookViews>
  <sheets>
    <sheet name="Quant Geral1" sheetId="1" r:id="rId1"/>
  </sheets>
  <externalReferences>
    <externalReference r:id="rId4"/>
  </externalReferences>
  <definedNames>
    <definedName name="ORÇAMENTO.BancoRef" hidden="1">'Quant Geral1'!#REF!</definedName>
    <definedName name="ORÇAMENTO.CustoUnitario" hidden="1">ROUND('Quant Geral1'!$T1,15-13*'Quant Geral1'!$AE$8)</definedName>
    <definedName name="ORÇAMENTO.PrecoUnitarioLicitado" hidden="1">'Quant Geral1'!$AK1</definedName>
    <definedName name="REFERENCIA.Descricao" hidden="1">IF(ISNUMBER('Quant Geral1'!$AE1),OFFSET(INDIRECT(ORÇAMENTO.BancoRef),'Quant Geral1'!$AE1-1,3,1),'Quant Geral1'!$AE1)</definedName>
    <definedName name="REFERENCIA.Unidade" hidden="1">IF(ISNUMBER('Quant Geral1'!$AE1),OFFSET(INDIRECT(ORÇAMENTO.BancoRef),'Quant Geral1'!$AE1-1,4,1),"-")</definedName>
    <definedName name="TIPOORCAMENTO" hidden="1">IF(VALUE('[1]MENU'!$O$3)=2,"Licitado","Proposto")</definedName>
  </definedNames>
  <calcPr fullCalcOnLoad="1"/>
</workbook>
</file>

<file path=xl/sharedStrings.xml><?xml version="1.0" encoding="utf-8"?>
<sst xmlns="http://schemas.openxmlformats.org/spreadsheetml/2006/main" count="98" uniqueCount="78">
  <si>
    <t>DISCRIMINAÇÃO</t>
  </si>
  <si>
    <t>UNID.</t>
  </si>
  <si>
    <t>1.</t>
  </si>
  <si>
    <t>1.2</t>
  </si>
  <si>
    <t>2.1</t>
  </si>
  <si>
    <t>MATERIAL</t>
  </si>
  <si>
    <t>LOCAL</t>
  </si>
  <si>
    <t>1.1</t>
  </si>
  <si>
    <t>QUANTIDADE</t>
  </si>
  <si>
    <t>3.1</t>
  </si>
  <si>
    <t>PREFEITO MUNICIPAL</t>
  </si>
  <si>
    <t>OBRA</t>
  </si>
  <si>
    <t>ITEM/SINAPI</t>
  </si>
  <si>
    <t>TOTAL</t>
  </si>
  <si>
    <t>VALOR MATERIAL</t>
  </si>
  <si>
    <t>UNITÁRIO</t>
  </si>
  <si>
    <t>VALOR MÃO DE OBRA</t>
  </si>
  <si>
    <t xml:space="preserve">TOTAL </t>
  </si>
  <si>
    <t>MÃODE OBRA</t>
  </si>
  <si>
    <t>MUNICÍPIO</t>
  </si>
  <si>
    <t>BOZANO/RS</t>
  </si>
  <si>
    <t>2.2</t>
  </si>
  <si>
    <t>2.</t>
  </si>
  <si>
    <t>2.3</t>
  </si>
  <si>
    <t>2.4</t>
  </si>
  <si>
    <t>4813</t>
  </si>
  <si>
    <t>SERVIÇOS INICIAIS</t>
  </si>
  <si>
    <t>M</t>
  </si>
  <si>
    <t>2.5</t>
  </si>
  <si>
    <t>3.2</t>
  </si>
  <si>
    <t>102476</t>
  </si>
  <si>
    <t>M³</t>
  </si>
  <si>
    <t>M²</t>
  </si>
  <si>
    <t>3.3</t>
  </si>
  <si>
    <t>3.4</t>
  </si>
  <si>
    <t>TOTAL SERVIÇOS INICIAIS</t>
  </si>
  <si>
    <r>
      <t xml:space="preserve">                 </t>
    </r>
    <r>
      <rPr>
        <b/>
        <sz val="9"/>
        <rFont val="Century Gothic"/>
        <family val="2"/>
      </rPr>
      <t xml:space="preserve"> COMPRIMENTO</t>
    </r>
    <r>
      <rPr>
        <sz val="9"/>
        <rFont val="Century Gothic"/>
        <family val="2"/>
      </rPr>
      <t xml:space="preserve">= 1.000,00M     </t>
    </r>
    <r>
      <rPr>
        <b/>
        <sz val="9"/>
        <rFont val="Century Gothic"/>
        <family val="2"/>
      </rPr>
      <t>LARGURA</t>
    </r>
    <r>
      <rPr>
        <sz val="9"/>
        <rFont val="Century Gothic"/>
        <family val="2"/>
      </rPr>
      <t xml:space="preserve">= 3,30M   </t>
    </r>
  </si>
  <si>
    <t>BDI= 24,00%</t>
  </si>
  <si>
    <t xml:space="preserve">    Encargos Sociais: 69,16% (mensalista)</t>
  </si>
  <si>
    <t>Rua Augusto Mathias Mundstock esquina com a Rua Pedro Copetti</t>
  </si>
  <si>
    <t>CUSTO UNITÁRIO sem BDI(R$)</t>
  </si>
  <si>
    <t xml:space="preserve">VALOR UNITÁRIO com BDI(R$) </t>
  </si>
  <si>
    <t>JAMILE STORCH</t>
  </si>
  <si>
    <t>ENG CIVIL CREA 219831</t>
  </si>
  <si>
    <t>RENATO LUIS CASAGRANDE</t>
  </si>
  <si>
    <t>99058</t>
  </si>
  <si>
    <t>50</t>
  </si>
  <si>
    <t>ILUMINAÇÃO DA TRILHA</t>
  </si>
  <si>
    <t>101654</t>
  </si>
  <si>
    <t>12388</t>
  </si>
  <si>
    <t>91930</t>
  </si>
  <si>
    <t>101902</t>
  </si>
  <si>
    <t>2.6</t>
  </si>
  <si>
    <t>91850</t>
  </si>
  <si>
    <t>101632</t>
  </si>
  <si>
    <t>ILUMINAÇÃO DO PÓRTICO</t>
  </si>
  <si>
    <t>91927</t>
  </si>
  <si>
    <t>1872</t>
  </si>
  <si>
    <t>COMP.02</t>
  </si>
  <si>
    <t>ILUMINAÇÃO EM FITA LED</t>
  </si>
  <si>
    <t>COMP.03</t>
  </si>
  <si>
    <t>LUMINÁRIA DE PISO COM LÂMPADA EM LED 8W ESTANQUE</t>
  </si>
  <si>
    <t>TOTAL ILUMINAÇÃO DA TRILHA</t>
  </si>
  <si>
    <t>TOTAL ILUMINAÇÃO DO PÓRTICO</t>
  </si>
  <si>
    <t xml:space="preserve">TOTAL ILUMINAÇÃO TRILHA </t>
  </si>
  <si>
    <t>CAIXA DE MEDIÇÃO</t>
  </si>
  <si>
    <t>4.1</t>
  </si>
  <si>
    <t>4.2</t>
  </si>
  <si>
    <t>4.3</t>
  </si>
  <si>
    <t>93653</t>
  </si>
  <si>
    <t>101876</t>
  </si>
  <si>
    <t>COMP. 04</t>
  </si>
  <si>
    <t>4.4</t>
  </si>
  <si>
    <t>4.5</t>
  </si>
  <si>
    <t>TOTAL CAIXA DE MEDIÇÃO</t>
  </si>
  <si>
    <t>BOZANO, 20 DE DEZEMBRO DE 2021</t>
  </si>
  <si>
    <t>ORÇAMENTO DISCRIMINADO - Iluminação Pública da Trilha da Mobilidade Ecológica</t>
  </si>
  <si>
    <t>Iluminação Pública da Trilha da Mobilidade Ecológica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</si>
</sst>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-&quot;R$&quot;\ * #,##0.0_-;\-&quot;R$&quot;\ * #,##0.0_-;_-&quot;R$&quot;\ * &quot;-&quot;??_-;_-@_-"/>
    <numFmt numFmtId="173" formatCode="_-&quot;R$&quot;\ * #,##0.000_-;\-&quot;R$&quot;\ * #,##0.000_-;_-&quot;R$&quot;\ * &quot;-&quot;??_-;_-@_-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&quot;R$ &quot;#,##0.00"/>
    <numFmt numFmtId="177" formatCode="_-&quot;R$&quot;\ * #,##0.000000_-;\-&quot;R$&quot;\ * #,##0.000000_-;_-&quot;R$&quot;\ * &quot;-&quot;??_-;_-@_-"/>
    <numFmt numFmtId="178" formatCode="0.0"/>
    <numFmt numFmtId="179" formatCode="_(* #,##0.000_);_(* \(#,##0.000\);_(* &quot;-&quot;???_);_(@_)"/>
    <numFmt numFmtId="180" formatCode="0.00000"/>
    <numFmt numFmtId="181" formatCode="0.0000"/>
    <numFmt numFmtId="182" formatCode="0.000"/>
    <numFmt numFmtId="183" formatCode="[$-416]dddd\,\ d&quot; de &quot;mmmm&quot; de &quot;yyyy"/>
    <numFmt numFmtId="184" formatCode="#,##0.00_ ;\-#,##0.00\ "/>
    <numFmt numFmtId="185" formatCode="_-&quot;R$&quot;\ * #,##0.000_-;\-&quot;R$&quot;\ * #,##0.000_-;_-&quot;R$&quot;\ * &quot;-&quot;???_-;_-@_-"/>
    <numFmt numFmtId="186" formatCode="&quot;R$&quot;\ #,##0.00"/>
    <numFmt numFmtId="187" formatCode="#,##0.00;[Red]#,##0.00"/>
    <numFmt numFmtId="188" formatCode="_-[$R$-416]\ * #,##0.00_-;\-[$R$-416]\ * #,##0.00_-;_-[$R$-416]\ * &quot;-&quot;??_-;_-@_-"/>
    <numFmt numFmtId="189" formatCode="&quot;Sim&quot;;&quot;Sim&quot;;&quot;Não&quot;"/>
    <numFmt numFmtId="190" formatCode="&quot;Verdadeiro&quot;;&quot;Verdadeiro&quot;;&quot;Falso&quot;"/>
    <numFmt numFmtId="191" formatCode="&quot;Ativado&quot;;&quot;Ativado&quot;;&quot;Desativado&quot;"/>
    <numFmt numFmtId="192" formatCode="[$€-2]\ #,##0.00_);[Red]\([$€-2]\ #,##0.00\)"/>
    <numFmt numFmtId="193" formatCode="_(* #,##0.00_);_(* \(#,##0.00\);_(* \-??_);_(@_)"/>
  </numFmts>
  <fonts count="50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sz val="10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9"/>
      <name val="Century Gothic"/>
      <family val="2"/>
    </font>
    <font>
      <sz val="10"/>
      <color indexed="9"/>
      <name val="Arial"/>
      <family val="2"/>
    </font>
    <font>
      <b/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entury Gothic"/>
      <family val="2"/>
    </font>
    <font>
      <sz val="10"/>
      <color theme="0"/>
      <name val="Arial"/>
      <family val="2"/>
    </font>
    <font>
      <b/>
      <sz val="10"/>
      <color theme="0"/>
      <name val="Century Gothic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vertical="center"/>
    </xf>
    <xf numFmtId="4" fontId="2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43" fontId="5" fillId="33" borderId="10" xfId="60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43" fontId="6" fillId="0" borderId="14" xfId="60" applyFont="1" applyBorder="1" applyAlignment="1">
      <alignment vertical="center"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 vertical="center"/>
    </xf>
    <xf numFmtId="2" fontId="8" fillId="0" borderId="0" xfId="0" applyNumberFormat="1" applyFont="1" applyBorder="1" applyAlignment="1">
      <alignment horizontal="center"/>
    </xf>
    <xf numFmtId="2" fontId="8" fillId="0" borderId="0" xfId="60" applyNumberFormat="1" applyFont="1" applyBorder="1" applyAlignment="1">
      <alignment horizontal="center"/>
    </xf>
    <xf numFmtId="2" fontId="6" fillId="34" borderId="0" xfId="60" applyNumberFormat="1" applyFont="1" applyFill="1" applyBorder="1" applyAlignment="1">
      <alignment horizontal="center"/>
    </xf>
    <xf numFmtId="0" fontId="5" fillId="0" borderId="11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4" fontId="6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186" fontId="2" fillId="0" borderId="0" xfId="0" applyNumberFormat="1" applyFont="1" applyAlignment="1">
      <alignment/>
    </xf>
    <xf numFmtId="0" fontId="8" fillId="33" borderId="16" xfId="0" applyFont="1" applyFill="1" applyBorder="1" applyAlignment="1">
      <alignment horizontal="center" vertical="center"/>
    </xf>
    <xf numFmtId="186" fontId="8" fillId="34" borderId="0" xfId="0" applyNumberFormat="1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44" fontId="8" fillId="34" borderId="0" xfId="45" applyFont="1" applyFill="1" applyBorder="1" applyAlignment="1">
      <alignment horizontal="center" vertical="center"/>
    </xf>
    <xf numFmtId="176" fontId="8" fillId="34" borderId="0" xfId="6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6" fontId="8" fillId="34" borderId="17" xfId="0" applyNumberFormat="1" applyFont="1" applyFill="1" applyBorder="1" applyAlignment="1">
      <alignment horizontal="center"/>
    </xf>
    <xf numFmtId="0" fontId="2" fillId="35" borderId="18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8" fillId="6" borderId="19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86" fontId="6" fillId="36" borderId="10" xfId="0" applyNumberFormat="1" applyFont="1" applyFill="1" applyBorder="1" applyAlignment="1">
      <alignment horizontal="center" vertical="center"/>
    </xf>
    <xf numFmtId="44" fontId="6" fillId="0" borderId="10" xfId="45" applyNumberFormat="1" applyFont="1" applyBorder="1" applyAlignment="1">
      <alignment horizontal="center" vertical="center"/>
    </xf>
    <xf numFmtId="44" fontId="6" fillId="5" borderId="10" xfId="45" applyFont="1" applyFill="1" applyBorder="1" applyAlignment="1">
      <alignment horizontal="center" vertical="center"/>
    </xf>
    <xf numFmtId="44" fontId="6" fillId="0" borderId="10" xfId="45" applyFont="1" applyFill="1" applyBorder="1" applyAlignment="1">
      <alignment horizontal="center" vertical="center"/>
    </xf>
    <xf numFmtId="44" fontId="6" fillId="0" borderId="22" xfId="45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44" fontId="6" fillId="0" borderId="10" xfId="45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4" fontId="8" fillId="34" borderId="16" xfId="45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left" vertical="center"/>
    </xf>
    <xf numFmtId="0" fontId="8" fillId="35" borderId="24" xfId="0" applyFont="1" applyFill="1" applyBorder="1" applyAlignment="1">
      <alignment horizontal="left" vertical="center"/>
    </xf>
    <xf numFmtId="44" fontId="6" fillId="36" borderId="10" xfId="45" applyNumberFormat="1" applyFont="1" applyFill="1" applyBorder="1" applyAlignment="1">
      <alignment horizontal="center" vertical="center"/>
    </xf>
    <xf numFmtId="44" fontId="6" fillId="34" borderId="23" xfId="45" applyFont="1" applyFill="1" applyBorder="1" applyAlignment="1">
      <alignment horizontal="center" vertical="center"/>
    </xf>
    <xf numFmtId="44" fontId="6" fillId="34" borderId="10" xfId="45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2" fontId="8" fillId="34" borderId="25" xfId="0" applyNumberFormat="1" applyFont="1" applyFill="1" applyBorder="1" applyAlignment="1">
      <alignment horizontal="right" vertical="center"/>
    </xf>
    <xf numFmtId="2" fontId="8" fillId="34" borderId="24" xfId="0" applyNumberFormat="1" applyFont="1" applyFill="1" applyBorder="1" applyAlignment="1">
      <alignment horizontal="right" vertical="center"/>
    </xf>
    <xf numFmtId="186" fontId="8" fillId="34" borderId="24" xfId="45" applyNumberFormat="1" applyFont="1" applyFill="1" applyBorder="1" applyAlignment="1">
      <alignment horizontal="center" vertical="center"/>
    </xf>
    <xf numFmtId="7" fontId="8" fillId="34" borderId="24" xfId="45" applyNumberFormat="1" applyFont="1" applyFill="1" applyBorder="1" applyAlignment="1">
      <alignment horizontal="center" vertical="center"/>
    </xf>
    <xf numFmtId="44" fontId="6" fillId="5" borderId="18" xfId="0" applyNumberFormat="1" applyFont="1" applyFill="1" applyBorder="1" applyAlignment="1">
      <alignment vertical="center"/>
    </xf>
    <xf numFmtId="44" fontId="6" fillId="0" borderId="10" xfId="0" applyNumberFormat="1" applyFont="1" applyBorder="1" applyAlignment="1">
      <alignment vertical="center"/>
    </xf>
    <xf numFmtId="186" fontId="8" fillId="10" borderId="26" xfId="45" applyNumberFormat="1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 quotePrefix="1">
      <alignment horizontal="center" vertical="center" wrapText="1"/>
    </xf>
    <xf numFmtId="44" fontId="8" fillId="34" borderId="22" xfId="45" applyFont="1" applyFill="1" applyBorder="1" applyAlignment="1">
      <alignment horizontal="center" vertical="center"/>
    </xf>
    <xf numFmtId="2" fontId="8" fillId="34" borderId="24" xfId="0" applyNumberFormat="1" applyFont="1" applyFill="1" applyBorder="1" applyAlignment="1">
      <alignment horizontal="right" vertical="center"/>
    </xf>
    <xf numFmtId="49" fontId="0" fillId="37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27" xfId="0" applyNumberFormat="1" applyFont="1" applyFill="1" applyBorder="1" applyAlignment="1" applyProtection="1">
      <alignment horizontal="left" vertical="center" wrapText="1"/>
      <protection locked="0"/>
    </xf>
    <xf numFmtId="193" fontId="0" fillId="0" borderId="27" xfId="60" applyNumberFormat="1" applyFont="1" applyFill="1" applyBorder="1" applyAlignment="1" applyProtection="1">
      <alignment vertical="center" shrinkToFit="1"/>
      <protection/>
    </xf>
    <xf numFmtId="49" fontId="0" fillId="38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38" borderId="27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 vertical="center"/>
    </xf>
    <xf numFmtId="44" fontId="6" fillId="34" borderId="0" xfId="45" applyFont="1" applyFill="1" applyBorder="1" applyAlignment="1">
      <alignment horizontal="center" vertical="center"/>
    </xf>
    <xf numFmtId="2" fontId="6" fillId="34" borderId="0" xfId="0" applyNumberFormat="1" applyFont="1" applyFill="1" applyBorder="1" applyAlignment="1">
      <alignment horizontal="center" vertical="center" wrapText="1"/>
    </xf>
    <xf numFmtId="44" fontId="6" fillId="34" borderId="0" xfId="45" applyFont="1" applyFill="1" applyBorder="1" applyAlignment="1" quotePrefix="1">
      <alignment horizontal="center" vertical="center"/>
    </xf>
    <xf numFmtId="186" fontId="8" fillId="34" borderId="0" xfId="0" applyNumberFormat="1" applyFont="1" applyFill="1" applyBorder="1" applyAlignment="1">
      <alignment horizontal="center"/>
    </xf>
    <xf numFmtId="186" fontId="8" fillId="34" borderId="0" xfId="45" applyNumberFormat="1" applyFont="1" applyFill="1" applyBorder="1" applyAlignment="1">
      <alignment horizontal="center" vertical="center"/>
    </xf>
    <xf numFmtId="2" fontId="6" fillId="34" borderId="0" xfId="0" applyNumberFormat="1" applyFont="1" applyFill="1" applyBorder="1" applyAlignment="1">
      <alignment horizontal="center" vertical="center"/>
    </xf>
    <xf numFmtId="187" fontId="6" fillId="34" borderId="0" xfId="0" applyNumberFormat="1" applyFont="1" applyFill="1" applyBorder="1" applyAlignment="1">
      <alignment horizontal="center" vertical="center"/>
    </xf>
    <xf numFmtId="186" fontId="6" fillId="34" borderId="0" xfId="0" applyNumberFormat="1" applyFont="1" applyFill="1" applyBorder="1" applyAlignment="1">
      <alignment horizontal="center" vertical="center"/>
    </xf>
    <xf numFmtId="186" fontId="6" fillId="34" borderId="0" xfId="45" applyNumberFormat="1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/>
    </xf>
    <xf numFmtId="186" fontId="9" fillId="34" borderId="0" xfId="45" applyNumberFormat="1" applyFont="1" applyFill="1" applyBorder="1" applyAlignment="1">
      <alignment horizontal="center" vertical="center"/>
    </xf>
    <xf numFmtId="44" fontId="6" fillId="34" borderId="0" xfId="45" applyNumberFormat="1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/>
    </xf>
    <xf numFmtId="44" fontId="6" fillId="34" borderId="0" xfId="0" applyNumberFormat="1" applyFont="1" applyFill="1" applyBorder="1" applyAlignment="1">
      <alignment vertical="center"/>
    </xf>
    <xf numFmtId="44" fontId="6" fillId="34" borderId="0" xfId="0" applyNumberFormat="1" applyFont="1" applyFill="1" applyBorder="1" applyAlignment="1" quotePrefix="1">
      <alignment horizontal="center" vertical="center"/>
    </xf>
    <xf numFmtId="0" fontId="6" fillId="34" borderId="0" xfId="0" applyFont="1" applyFill="1" applyBorder="1" applyAlignment="1">
      <alignment vertical="center" wrapText="1"/>
    </xf>
    <xf numFmtId="188" fontId="6" fillId="34" borderId="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vertical="center" wrapText="1"/>
    </xf>
    <xf numFmtId="0" fontId="0" fillId="38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47" fillId="34" borderId="0" xfId="0" applyFont="1" applyFill="1" applyBorder="1" applyAlignment="1">
      <alignment horizontal="center" vertical="center"/>
    </xf>
    <xf numFmtId="49" fontId="48" fillId="38" borderId="0" xfId="0" applyNumberFormat="1" applyFont="1" applyFill="1" applyBorder="1" applyAlignment="1" applyProtection="1">
      <alignment horizontal="center" vertical="center" wrapText="1"/>
      <protection locked="0"/>
    </xf>
    <xf numFmtId="44" fontId="47" fillId="34" borderId="0" xfId="45" applyNumberFormat="1" applyFont="1" applyFill="1" applyBorder="1" applyAlignment="1">
      <alignment horizontal="center" vertical="center"/>
    </xf>
    <xf numFmtId="44" fontId="47" fillId="34" borderId="0" xfId="45" applyFont="1" applyFill="1" applyBorder="1" applyAlignment="1">
      <alignment horizontal="center" vertical="center"/>
    </xf>
    <xf numFmtId="44" fontId="49" fillId="34" borderId="0" xfId="45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86" fontId="49" fillId="34" borderId="0" xfId="45" applyNumberFormat="1" applyFont="1" applyFill="1" applyBorder="1" applyAlignment="1">
      <alignment horizontal="center" vertical="center"/>
    </xf>
    <xf numFmtId="176" fontId="8" fillId="10" borderId="28" xfId="60" applyNumberFormat="1" applyFont="1" applyFill="1" applyBorder="1" applyAlignment="1">
      <alignment horizontal="center" vertical="center"/>
    </xf>
    <xf numFmtId="44" fontId="8" fillId="34" borderId="0" xfId="0" applyNumberFormat="1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7" fillId="39" borderId="29" xfId="0" applyFont="1" applyFill="1" applyBorder="1" applyAlignment="1">
      <alignment horizontal="center" vertical="center"/>
    </xf>
    <xf numFmtId="0" fontId="7" fillId="39" borderId="30" xfId="0" applyFont="1" applyFill="1" applyBorder="1" applyAlignment="1">
      <alignment horizontal="center" vertical="center"/>
    </xf>
    <xf numFmtId="0" fontId="7" fillId="39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left" vertical="center"/>
    </xf>
    <xf numFmtId="0" fontId="8" fillId="6" borderId="24" xfId="0" applyFont="1" applyFill="1" applyBorder="1" applyAlignment="1">
      <alignment horizontal="left" vertical="center"/>
    </xf>
    <xf numFmtId="0" fontId="8" fillId="6" borderId="16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right"/>
    </xf>
    <xf numFmtId="0" fontId="8" fillId="34" borderId="33" xfId="0" applyFont="1" applyFill="1" applyBorder="1" applyAlignment="1">
      <alignment horizontal="right"/>
    </xf>
    <xf numFmtId="0" fontId="8" fillId="34" borderId="34" xfId="0" applyFont="1" applyFill="1" applyBorder="1" applyAlignment="1">
      <alignment horizontal="right"/>
    </xf>
    <xf numFmtId="0" fontId="8" fillId="34" borderId="35" xfId="0" applyFont="1" applyFill="1" applyBorder="1" applyAlignment="1">
      <alignment horizontal="right"/>
    </xf>
    <xf numFmtId="186" fontId="8" fillId="34" borderId="0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right" vertical="center"/>
    </xf>
    <xf numFmtId="186" fontId="8" fillId="34" borderId="0" xfId="0" applyNumberFormat="1" applyFont="1" applyFill="1" applyBorder="1" applyAlignment="1">
      <alignment horizontal="center" vertical="center"/>
    </xf>
    <xf numFmtId="186" fontId="8" fillId="34" borderId="0" xfId="45" applyNumberFormat="1" applyFont="1" applyFill="1" applyBorder="1" applyAlignment="1">
      <alignment horizontal="center" vertical="center"/>
    </xf>
    <xf numFmtId="44" fontId="8" fillId="35" borderId="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2" fontId="8" fillId="34" borderId="25" xfId="0" applyNumberFormat="1" applyFont="1" applyFill="1" applyBorder="1" applyAlignment="1">
      <alignment horizontal="right" vertical="center"/>
    </xf>
    <xf numFmtId="2" fontId="8" fillId="34" borderId="24" xfId="0" applyNumberFormat="1" applyFont="1" applyFill="1" applyBorder="1" applyAlignment="1">
      <alignment horizontal="right" vertical="center"/>
    </xf>
    <xf numFmtId="2" fontId="8" fillId="34" borderId="18" xfId="0" applyNumberFormat="1" applyFont="1" applyFill="1" applyBorder="1" applyAlignment="1">
      <alignment horizontal="right" vertical="center"/>
    </xf>
    <xf numFmtId="44" fontId="8" fillId="34" borderId="23" xfId="45" applyNumberFormat="1" applyFont="1" applyFill="1" applyBorder="1" applyAlignment="1">
      <alignment horizontal="center" vertical="center"/>
    </xf>
    <xf numFmtId="7" fontId="8" fillId="34" borderId="18" xfId="45" applyNumberFormat="1" applyFont="1" applyFill="1" applyBorder="1" applyAlignment="1">
      <alignment horizontal="center" vertical="center"/>
    </xf>
    <xf numFmtId="186" fontId="8" fillId="34" borderId="23" xfId="45" applyNumberFormat="1" applyFont="1" applyFill="1" applyBorder="1" applyAlignment="1">
      <alignment horizontal="center" vertical="center"/>
    </xf>
    <xf numFmtId="186" fontId="8" fillId="34" borderId="24" xfId="45" applyNumberFormat="1" applyFont="1" applyFill="1" applyBorder="1" applyAlignment="1">
      <alignment horizontal="center" vertical="center"/>
    </xf>
    <xf numFmtId="186" fontId="8" fillId="34" borderId="28" xfId="0" applyNumberFormat="1" applyFont="1" applyFill="1" applyBorder="1" applyAlignment="1">
      <alignment horizontal="center"/>
    </xf>
    <xf numFmtId="0" fontId="8" fillId="34" borderId="28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right" vertical="center"/>
    </xf>
    <xf numFmtId="186" fontId="49" fillId="34" borderId="0" xfId="0" applyNumberFormat="1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left" vertical="center"/>
    </xf>
    <xf numFmtId="0" fontId="6" fillId="34" borderId="41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176" fontId="8" fillId="34" borderId="0" xfId="60" applyNumberFormat="1" applyFont="1" applyFill="1" applyBorder="1" applyAlignment="1">
      <alignment horizontal="center" vertical="center"/>
    </xf>
    <xf numFmtId="186" fontId="8" fillId="36" borderId="28" xfId="0" applyNumberFormat="1" applyFont="1" applyFill="1" applyBorder="1" applyAlignment="1">
      <alignment horizontal="center" vertical="center"/>
    </xf>
    <xf numFmtId="0" fontId="8" fillId="36" borderId="28" xfId="0" applyFont="1" applyFill="1" applyBorder="1" applyAlignment="1">
      <alignment horizontal="center" vertical="center"/>
    </xf>
    <xf numFmtId="0" fontId="8" fillId="36" borderId="33" xfId="0" applyFont="1" applyFill="1" applyBorder="1" applyAlignment="1">
      <alignment horizontal="right" vertical="center"/>
    </xf>
    <xf numFmtId="0" fontId="8" fillId="36" borderId="34" xfId="0" applyFont="1" applyFill="1" applyBorder="1" applyAlignment="1">
      <alignment horizontal="right" vertical="center"/>
    </xf>
    <xf numFmtId="0" fontId="8" fillId="36" borderId="35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63"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rgb="FF969696"/>
      </font>
      <fill>
        <patternFill patternType="solid">
          <fgColor rgb="FFCC99FF"/>
          <bgColor rgb="FF969696"/>
        </patternFill>
      </fill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&#231;amento%20Tril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="90" zoomScaleNormal="90" zoomScalePageLayoutView="0" workbookViewId="0" topLeftCell="A2">
      <selection activeCell="M2" sqref="M1:M16384"/>
    </sheetView>
  </sheetViews>
  <sheetFormatPr defaultColWidth="9.140625" defaultRowHeight="12.75"/>
  <cols>
    <col min="1" max="1" width="9.28125" style="1" customWidth="1"/>
    <col min="2" max="2" width="12.8515625" style="1" customWidth="1"/>
    <col min="3" max="3" width="53.00390625" style="1" customWidth="1"/>
    <col min="4" max="4" width="11.7109375" style="1" customWidth="1"/>
    <col min="5" max="5" width="9.57421875" style="1" customWidth="1"/>
    <col min="6" max="7" width="11.140625" style="1" customWidth="1"/>
    <col min="8" max="8" width="10.8515625" style="1" customWidth="1"/>
    <col min="9" max="9" width="15.7109375" style="1" customWidth="1"/>
    <col min="10" max="10" width="11.57421875" style="1" customWidth="1"/>
    <col min="11" max="11" width="16.421875" style="1" customWidth="1"/>
    <col min="12" max="12" width="17.28125" style="1" customWidth="1"/>
  </cols>
  <sheetData>
    <row r="1" spans="1:12" ht="18.75" thickBot="1">
      <c r="A1" s="115" t="s">
        <v>76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7"/>
    </row>
    <row r="2" spans="1:12" ht="14.25">
      <c r="A2" s="15" t="s">
        <v>11</v>
      </c>
      <c r="B2" s="16" t="s">
        <v>77</v>
      </c>
      <c r="D2" s="16"/>
      <c r="E2" s="17"/>
      <c r="F2" s="3"/>
      <c r="G2" s="21"/>
      <c r="H2" s="19"/>
      <c r="I2" s="18"/>
      <c r="J2" s="18"/>
      <c r="K2" s="18"/>
      <c r="L2" s="20"/>
    </row>
    <row r="3" spans="1:12" ht="14.25">
      <c r="A3" s="13" t="s">
        <v>6</v>
      </c>
      <c r="B3" s="4" t="s">
        <v>39</v>
      </c>
      <c r="D3" s="4"/>
      <c r="E3" s="3"/>
      <c r="F3" s="3"/>
      <c r="G3" s="22"/>
      <c r="H3" s="23" t="s">
        <v>38</v>
      </c>
      <c r="I3" s="3"/>
      <c r="J3" s="3"/>
      <c r="K3" s="6"/>
      <c r="L3" s="14"/>
    </row>
    <row r="4" spans="1:12" ht="15" thickBot="1">
      <c r="A4" s="24" t="s">
        <v>19</v>
      </c>
      <c r="B4" s="25" t="s">
        <v>20</v>
      </c>
      <c r="C4" s="25" t="s">
        <v>36</v>
      </c>
      <c r="D4" s="4"/>
      <c r="E4" s="3"/>
      <c r="F4" s="3"/>
      <c r="H4" s="3" t="s">
        <v>37</v>
      </c>
      <c r="I4" s="3"/>
      <c r="J4" s="12"/>
      <c r="L4" s="14"/>
    </row>
    <row r="5" spans="1:12" ht="25.5" customHeight="1">
      <c r="A5" s="133" t="s">
        <v>12</v>
      </c>
      <c r="B5" s="118"/>
      <c r="C5" s="118" t="s">
        <v>0</v>
      </c>
      <c r="D5" s="131" t="s">
        <v>8</v>
      </c>
      <c r="E5" s="118" t="s">
        <v>1</v>
      </c>
      <c r="F5" s="135" t="s">
        <v>40</v>
      </c>
      <c r="G5" s="135" t="s">
        <v>41</v>
      </c>
      <c r="H5" s="118" t="s">
        <v>14</v>
      </c>
      <c r="I5" s="118"/>
      <c r="J5" s="118" t="s">
        <v>16</v>
      </c>
      <c r="K5" s="118"/>
      <c r="L5" s="129" t="s">
        <v>17</v>
      </c>
    </row>
    <row r="6" spans="1:12" ht="13.5">
      <c r="A6" s="134"/>
      <c r="B6" s="119"/>
      <c r="C6" s="119"/>
      <c r="D6" s="132"/>
      <c r="E6" s="119"/>
      <c r="F6" s="136"/>
      <c r="G6" s="136"/>
      <c r="H6" s="9" t="s">
        <v>15</v>
      </c>
      <c r="I6" s="8" t="s">
        <v>13</v>
      </c>
      <c r="J6" s="9" t="s">
        <v>15</v>
      </c>
      <c r="K6" s="11" t="s">
        <v>13</v>
      </c>
      <c r="L6" s="130"/>
    </row>
    <row r="7" spans="1:12" ht="12.75">
      <c r="A7" s="38" t="s">
        <v>2</v>
      </c>
      <c r="B7" s="39" t="s">
        <v>2</v>
      </c>
      <c r="C7" s="120" t="s">
        <v>26</v>
      </c>
      <c r="D7" s="121"/>
      <c r="E7" s="121"/>
      <c r="F7" s="121"/>
      <c r="G7" s="121"/>
      <c r="H7" s="121"/>
      <c r="I7" s="121"/>
      <c r="J7" s="121"/>
      <c r="K7" s="121"/>
      <c r="L7" s="122"/>
    </row>
    <row r="8" spans="1:12" ht="42.75" customHeight="1">
      <c r="A8" s="40" t="s">
        <v>7</v>
      </c>
      <c r="B8" s="75" t="s">
        <v>25</v>
      </c>
      <c r="C8" s="76" t="str">
        <f ca="1">IF($C8="S",REFERENCIA.Descricao,"(digite a descrição aqui)")</f>
        <v>PLACA DE OBRA (PARA CONSTRUCAO CIVIL) EM CHAPA GALVANIZADA *N. 22*, ADESIVADA, DE *2,0 X 1,125* M (SEM POSTES PARA FIXACAO)</v>
      </c>
      <c r="D8" s="77">
        <v>2.5</v>
      </c>
      <c r="E8" s="34" t="s">
        <v>32</v>
      </c>
      <c r="F8" s="34">
        <v>250</v>
      </c>
      <c r="G8" s="41">
        <v>310</v>
      </c>
      <c r="H8" s="42">
        <v>217</v>
      </c>
      <c r="I8" s="43">
        <f>H8*D8</f>
        <v>542.5</v>
      </c>
      <c r="J8" s="44">
        <v>93</v>
      </c>
      <c r="K8" s="43">
        <f>J8*D8</f>
        <v>232.5</v>
      </c>
      <c r="L8" s="45">
        <f>K8+I8</f>
        <v>775</v>
      </c>
    </row>
    <row r="9" spans="1:12" ht="25.5">
      <c r="A9" s="40" t="s">
        <v>3</v>
      </c>
      <c r="B9" s="75" t="s">
        <v>45</v>
      </c>
      <c r="C9" s="76" t="str">
        <f ca="1">IF($C9="S",REFERENCIA.Descricao,"(digite a descrição aqui)")</f>
        <v>LOCAÇÃO DE PONTO PARA REFERÊNCIA TOPOGRÁFICA. AF_10/2018</v>
      </c>
      <c r="D9" s="78" t="s">
        <v>46</v>
      </c>
      <c r="E9" s="79" t="s">
        <v>1</v>
      </c>
      <c r="F9" s="103">
        <v>11.18</v>
      </c>
      <c r="G9" s="41">
        <v>13.86</v>
      </c>
      <c r="H9" s="42">
        <v>2.1</v>
      </c>
      <c r="I9" s="43">
        <f>H9*D9</f>
        <v>105</v>
      </c>
      <c r="J9" s="44">
        <v>11.76</v>
      </c>
      <c r="K9" s="43">
        <f>J9*D9</f>
        <v>588</v>
      </c>
      <c r="L9" s="45">
        <f>K9+I9</f>
        <v>693</v>
      </c>
    </row>
    <row r="10" spans="1:12" ht="14.25" customHeight="1">
      <c r="A10" s="142" t="s">
        <v>35</v>
      </c>
      <c r="B10" s="143"/>
      <c r="C10" s="143"/>
      <c r="D10" s="143"/>
      <c r="E10" s="143"/>
      <c r="F10" s="143"/>
      <c r="G10" s="144"/>
      <c r="H10" s="145">
        <f>SUM(I8:I9)</f>
        <v>647.5</v>
      </c>
      <c r="I10" s="146"/>
      <c r="J10" s="147">
        <f>SUM(K8:K9)</f>
        <v>820.5</v>
      </c>
      <c r="K10" s="148"/>
      <c r="L10" s="73">
        <f>SUM(L8:L9)</f>
        <v>1468</v>
      </c>
    </row>
    <row r="11" spans="1:12" ht="14.25" customHeight="1">
      <c r="A11" s="62"/>
      <c r="B11" s="63"/>
      <c r="C11" s="63"/>
      <c r="D11" s="63"/>
      <c r="E11" s="63"/>
      <c r="F11" s="74"/>
      <c r="G11" s="63"/>
      <c r="H11" s="65"/>
      <c r="I11" s="65"/>
      <c r="J11" s="64"/>
      <c r="K11" s="64"/>
      <c r="L11" s="50"/>
    </row>
    <row r="12" spans="1:12" ht="14.25" customHeight="1">
      <c r="A12" s="69" t="s">
        <v>22</v>
      </c>
      <c r="B12" s="51" t="s">
        <v>22</v>
      </c>
      <c r="C12" s="52" t="s">
        <v>47</v>
      </c>
      <c r="D12" s="53"/>
      <c r="E12" s="53"/>
      <c r="F12" s="53"/>
      <c r="G12" s="53"/>
      <c r="H12" s="53"/>
      <c r="I12" s="140"/>
      <c r="J12" s="141"/>
      <c r="K12" s="36"/>
      <c r="L12" s="37"/>
    </row>
    <row r="13" spans="1:12" ht="38.25">
      <c r="A13" s="70" t="s">
        <v>4</v>
      </c>
      <c r="B13" s="75" t="s">
        <v>48</v>
      </c>
      <c r="C13" s="76" t="str">
        <f ca="1">IF($C13="S",REFERENCIA.Descricao,"(digite a descrição aqui)")</f>
        <v>LUMINÁRIA DE LED PARA ILUMINAÇÃO PÚBLICA, DE 33 W ATÉ 50 W - FORNECIMENTO E INSTALAÇÃO. AF_08/2020</v>
      </c>
      <c r="D13" s="49">
        <v>50</v>
      </c>
      <c r="E13" s="34" t="s">
        <v>1</v>
      </c>
      <c r="F13" s="34">
        <v>298.49</v>
      </c>
      <c r="G13" s="54">
        <v>370.13</v>
      </c>
      <c r="H13" s="55">
        <v>354.69</v>
      </c>
      <c r="I13" s="43">
        <f>H13*D13</f>
        <v>17734.5</v>
      </c>
      <c r="J13" s="56">
        <v>15.44</v>
      </c>
      <c r="K13" s="66">
        <f>J13*D13</f>
        <v>772</v>
      </c>
      <c r="L13" s="67">
        <f>K13+I13</f>
        <v>18506.5</v>
      </c>
    </row>
    <row r="14" spans="1:12" ht="25.5">
      <c r="A14" s="70" t="s">
        <v>21</v>
      </c>
      <c r="B14" s="75" t="s">
        <v>49</v>
      </c>
      <c r="C14" s="76" t="str">
        <f ca="1">IF($C14="S",REFERENCIA.Descricao,"(digite a descrição aqui)")</f>
        <v>POSTE DECORATIVO PARA JARDIM EM ACO TUBULAR, SEM LUMINARIA, H = *2,5* M</v>
      </c>
      <c r="D14" s="49">
        <v>50</v>
      </c>
      <c r="E14" s="34" t="s">
        <v>1</v>
      </c>
      <c r="F14" s="34">
        <v>437.69</v>
      </c>
      <c r="G14" s="54">
        <v>542.74</v>
      </c>
      <c r="H14" s="55">
        <v>542.74</v>
      </c>
      <c r="I14" s="43">
        <f>H14*D14</f>
        <v>27137</v>
      </c>
      <c r="J14" s="56">
        <v>0</v>
      </c>
      <c r="K14" s="66">
        <f>J14*D14</f>
        <v>0</v>
      </c>
      <c r="L14" s="67">
        <f>K14+I14</f>
        <v>27137</v>
      </c>
    </row>
    <row r="15" spans="1:12" ht="51">
      <c r="A15" s="70" t="s">
        <v>23</v>
      </c>
      <c r="B15" s="75" t="s">
        <v>30</v>
      </c>
      <c r="C15" s="76" t="str">
        <f ca="1">IF($C15="S",REFERENCIA.Descricao,"(digite a descrição aqui)")</f>
        <v>CONCRETO FCK = 25MPA, TRAÇO 1:2,2:2,5 (EM MASSA SECA DE CIMENTO/ AREIA MÉDIA/ SEIXO ROLADO) - PREPARO MECÂNICO COM BETONEIRA 400 L. AF_05/2021</v>
      </c>
      <c r="D15" s="49">
        <v>7.56</v>
      </c>
      <c r="E15" s="34" t="s">
        <v>31</v>
      </c>
      <c r="F15" s="34">
        <v>433.77</v>
      </c>
      <c r="G15" s="54">
        <v>537.87</v>
      </c>
      <c r="H15" s="55">
        <v>465.95</v>
      </c>
      <c r="I15" s="43">
        <f>H15*D15</f>
        <v>3522.582</v>
      </c>
      <c r="J15" s="56">
        <v>71.92</v>
      </c>
      <c r="K15" s="66">
        <f>J15*D15</f>
        <v>543.7152</v>
      </c>
      <c r="L15" s="67">
        <f>K15+I15</f>
        <v>4066.2972</v>
      </c>
    </row>
    <row r="16" spans="1:12" ht="38.25">
      <c r="A16" s="70" t="s">
        <v>24</v>
      </c>
      <c r="B16" s="75" t="s">
        <v>50</v>
      </c>
      <c r="C16" s="76" t="str">
        <f ca="1">IF($C16="S",REFERENCIA.Descricao,"(digite a descrição aqui)")</f>
        <v>CABO DE COBRE FLEXÍVEL ISOLADO, 6 MM², ANTI-CHAMA 450/750 V, PARA CIRCUITOS TERMINAIS - FORNECIMENTO E INSTALAÇÃO. AF_12/2015</v>
      </c>
      <c r="D16" s="49">
        <v>4500</v>
      </c>
      <c r="E16" s="72" t="s">
        <v>27</v>
      </c>
      <c r="F16" s="72">
        <v>8.85</v>
      </c>
      <c r="G16" s="54">
        <v>10.97</v>
      </c>
      <c r="H16" s="55">
        <v>8.98</v>
      </c>
      <c r="I16" s="43">
        <f>H16*D16</f>
        <v>40410</v>
      </c>
      <c r="J16" s="56">
        <v>1.99</v>
      </c>
      <c r="K16" s="66">
        <f>J16*D16</f>
        <v>8955</v>
      </c>
      <c r="L16" s="67">
        <f>K16+I16</f>
        <v>49365</v>
      </c>
    </row>
    <row r="17" spans="1:12" ht="38.25">
      <c r="A17" s="70" t="s">
        <v>52</v>
      </c>
      <c r="B17" s="75" t="s">
        <v>53</v>
      </c>
      <c r="C17" s="76" t="str">
        <f ca="1">IF($C17="S",REFERENCIA.Descricao,"(digite a descrição aqui)")</f>
        <v>ELETRODUTO FLEXÍVEL CORRUGADO, PEAD, DN 40 MM (1 1/4"), PARA CIRCUITOS TERMINAIS, INSTALADO EM LAJE - FORNECIMENTO E INSTALAÇÃO. AF_12/2015</v>
      </c>
      <c r="D17" s="49">
        <v>1025</v>
      </c>
      <c r="E17" s="104" t="s">
        <v>27</v>
      </c>
      <c r="F17" s="104">
        <v>13.18</v>
      </c>
      <c r="G17" s="54">
        <v>16.34</v>
      </c>
      <c r="H17" s="55">
        <v>11.3</v>
      </c>
      <c r="I17" s="43">
        <f>H17*D17</f>
        <v>11582.5</v>
      </c>
      <c r="J17" s="56">
        <v>5.04</v>
      </c>
      <c r="K17" s="66">
        <f>J17*D17</f>
        <v>5166</v>
      </c>
      <c r="L17" s="67">
        <f>K17+I17</f>
        <v>16748.5</v>
      </c>
    </row>
    <row r="18" spans="1:12" ht="14.25" customHeight="1" thickBot="1">
      <c r="A18" s="124" t="s">
        <v>62</v>
      </c>
      <c r="B18" s="125"/>
      <c r="C18" s="125"/>
      <c r="D18" s="125"/>
      <c r="E18" s="125"/>
      <c r="F18" s="125"/>
      <c r="G18" s="126"/>
      <c r="H18" s="149">
        <f>SUM(I13:I17)</f>
        <v>100386.582</v>
      </c>
      <c r="I18" s="150"/>
      <c r="J18" s="149">
        <f>SUM(K13:K17)</f>
        <v>15436.7152</v>
      </c>
      <c r="K18" s="150"/>
      <c r="L18" s="35">
        <f>SUM(L13:L17)</f>
        <v>115823.2972</v>
      </c>
    </row>
    <row r="19" spans="1:12" ht="14.25" customHeight="1">
      <c r="A19" s="62"/>
      <c r="B19" s="63"/>
      <c r="C19" s="63"/>
      <c r="D19" s="63"/>
      <c r="E19" s="63"/>
      <c r="F19" s="74"/>
      <c r="G19" s="63"/>
      <c r="H19" s="65"/>
      <c r="I19" s="65"/>
      <c r="J19" s="64"/>
      <c r="K19" s="64"/>
      <c r="L19" s="50"/>
    </row>
    <row r="20" spans="1:12" ht="12.75">
      <c r="A20" s="46">
        <v>3</v>
      </c>
      <c r="B20" s="47">
        <v>3</v>
      </c>
      <c r="C20" s="154" t="s">
        <v>55</v>
      </c>
      <c r="D20" s="121"/>
      <c r="E20" s="121"/>
      <c r="F20" s="121"/>
      <c r="G20" s="121"/>
      <c r="H20" s="121"/>
      <c r="I20" s="121"/>
      <c r="J20" s="121"/>
      <c r="K20" s="121"/>
      <c r="L20" s="122"/>
    </row>
    <row r="21" spans="1:12" ht="25.5">
      <c r="A21" s="40" t="s">
        <v>9</v>
      </c>
      <c r="B21" s="75" t="s">
        <v>60</v>
      </c>
      <c r="C21" s="76" t="s">
        <v>61</v>
      </c>
      <c r="D21" s="71">
        <v>3</v>
      </c>
      <c r="E21" s="34" t="s">
        <v>1</v>
      </c>
      <c r="F21" s="34">
        <v>84.39</v>
      </c>
      <c r="G21" s="41">
        <v>104.64</v>
      </c>
      <c r="H21" s="48">
        <v>73.25</v>
      </c>
      <c r="I21" s="43">
        <f>H21*D21</f>
        <v>219.75</v>
      </c>
      <c r="J21" s="44">
        <v>31.39</v>
      </c>
      <c r="K21" s="43">
        <f>J21*D21</f>
        <v>94.17</v>
      </c>
      <c r="L21" s="45">
        <f>K21+I21</f>
        <v>313.92</v>
      </c>
    </row>
    <row r="22" spans="1:12" ht="38.25">
      <c r="A22" s="40" t="s">
        <v>29</v>
      </c>
      <c r="B22" s="75" t="s">
        <v>53</v>
      </c>
      <c r="C22" s="76" t="str">
        <f ca="1">IF($C22="S",REFERENCIA.Descricao,"(digite a descrição aqui)")</f>
        <v>ELETRODUTO FLEXÍVEL CORRUGADO, PEAD, DN 40 MM (1 1/4"), PARA CIRCUITOS TERMINAIS, INSTALADO EM LAJE - FORNECIMENTO E INSTALAÇÃO. AF_12/2015</v>
      </c>
      <c r="D22" s="71">
        <v>58.5</v>
      </c>
      <c r="E22" s="34" t="s">
        <v>27</v>
      </c>
      <c r="F22" s="34">
        <v>13.18</v>
      </c>
      <c r="G22" s="41">
        <v>16.34</v>
      </c>
      <c r="H22" s="48">
        <v>11.3</v>
      </c>
      <c r="I22" s="43">
        <f aca="true" t="shared" si="0" ref="I22:I29">H22*D22</f>
        <v>661.0500000000001</v>
      </c>
      <c r="J22" s="44">
        <v>5.04</v>
      </c>
      <c r="K22" s="43">
        <f aca="true" t="shared" si="1" ref="K22:K29">J22*D22</f>
        <v>294.84</v>
      </c>
      <c r="L22" s="45">
        <f aca="true" t="shared" si="2" ref="L22:L29">K22+I22</f>
        <v>955.8900000000001</v>
      </c>
    </row>
    <row r="23" spans="1:12" ht="38.25">
      <c r="A23" s="40" t="s">
        <v>33</v>
      </c>
      <c r="B23" s="75" t="s">
        <v>56</v>
      </c>
      <c r="C23" s="76" t="str">
        <f ca="1">IF($C23="S",REFERENCIA.Descricao,"(digite a descrição aqui)")</f>
        <v>CABO DE COBRE FLEXÍVEL ISOLADO, 2,5 MM², ANTI-CHAMA 0,6/1,0 KV, PARA CIRCUITOS TERMINAIS - FORNECIMENTO E INSTALAÇÃO. AF_12/2015</v>
      </c>
      <c r="D23" s="71">
        <v>175.5</v>
      </c>
      <c r="E23" s="34" t="s">
        <v>27</v>
      </c>
      <c r="F23" s="34">
        <v>5.22</v>
      </c>
      <c r="G23" s="41">
        <v>6.47</v>
      </c>
      <c r="H23" s="48">
        <v>5.33</v>
      </c>
      <c r="I23" s="43">
        <f t="shared" si="0"/>
        <v>935.415</v>
      </c>
      <c r="J23" s="44">
        <v>1.14</v>
      </c>
      <c r="K23" s="43">
        <f t="shared" si="1"/>
        <v>200.07</v>
      </c>
      <c r="L23" s="45">
        <f t="shared" si="2"/>
        <v>1135.485</v>
      </c>
    </row>
    <row r="24" spans="1:12" ht="25.5">
      <c r="A24" s="40" t="s">
        <v>34</v>
      </c>
      <c r="B24" s="75" t="s">
        <v>57</v>
      </c>
      <c r="C24" s="76" t="str">
        <f ca="1">IF($C24="S",REFERENCIA.Descricao,"(digite a descrição aqui)")</f>
        <v>CAIXA DE PASSAGEM, EM PVC, DE 4" X 2", PARA ELETRODUTO FLEXIVEL CORRUGADO</v>
      </c>
      <c r="D24" s="71">
        <v>5</v>
      </c>
      <c r="E24" s="34" t="s">
        <v>1</v>
      </c>
      <c r="F24" s="34">
        <v>2.96</v>
      </c>
      <c r="G24" s="41">
        <v>3.67</v>
      </c>
      <c r="H24" s="48">
        <v>3.67</v>
      </c>
      <c r="I24" s="43">
        <f t="shared" si="0"/>
        <v>18.35</v>
      </c>
      <c r="J24" s="44">
        <v>0</v>
      </c>
      <c r="K24" s="43">
        <f t="shared" si="1"/>
        <v>0</v>
      </c>
      <c r="L24" s="45">
        <f t="shared" si="2"/>
        <v>18.35</v>
      </c>
    </row>
    <row r="25" spans="1:12" ht="13.5">
      <c r="A25" s="40" t="s">
        <v>28</v>
      </c>
      <c r="B25" s="75" t="s">
        <v>58</v>
      </c>
      <c r="C25" s="76" t="s">
        <v>59</v>
      </c>
      <c r="D25" s="71">
        <v>28.08</v>
      </c>
      <c r="E25" s="34" t="s">
        <v>27</v>
      </c>
      <c r="F25" s="34">
        <v>22.42</v>
      </c>
      <c r="G25" s="41">
        <v>27.8</v>
      </c>
      <c r="H25" s="48">
        <v>19.46</v>
      </c>
      <c r="I25" s="43">
        <f t="shared" si="0"/>
        <v>546.4368</v>
      </c>
      <c r="J25" s="44">
        <v>8.34</v>
      </c>
      <c r="K25" s="43">
        <f t="shared" si="1"/>
        <v>234.1872</v>
      </c>
      <c r="L25" s="45">
        <f t="shared" si="2"/>
        <v>780.6239999999999</v>
      </c>
    </row>
    <row r="26" spans="1:12" ht="13.5" thickBot="1">
      <c r="A26" s="124" t="s">
        <v>63</v>
      </c>
      <c r="B26" s="125"/>
      <c r="C26" s="125"/>
      <c r="D26" s="125"/>
      <c r="E26" s="125"/>
      <c r="F26" s="125"/>
      <c r="G26" s="126"/>
      <c r="H26" s="149">
        <f>SUM(I21:I25)</f>
        <v>2381.0018</v>
      </c>
      <c r="I26" s="150"/>
      <c r="J26" s="149">
        <f>SUM(K21:K25)</f>
        <v>823.2671999999999</v>
      </c>
      <c r="K26" s="150"/>
      <c r="L26" s="35">
        <f>SUM(L21:L25)</f>
        <v>3204.269</v>
      </c>
    </row>
    <row r="27" spans="1:12" ht="13.5">
      <c r="A27" s="155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7"/>
    </row>
    <row r="28" spans="1:12" ht="12.75">
      <c r="A28" s="46">
        <v>4</v>
      </c>
      <c r="B28" s="47">
        <v>4</v>
      </c>
      <c r="C28" s="154" t="s">
        <v>65</v>
      </c>
      <c r="D28" s="121"/>
      <c r="E28" s="121"/>
      <c r="F28" s="121"/>
      <c r="G28" s="121"/>
      <c r="H28" s="121"/>
      <c r="I28" s="121"/>
      <c r="J28" s="121"/>
      <c r="K28" s="121"/>
      <c r="L28" s="122"/>
    </row>
    <row r="29" spans="1:12" ht="25.5">
      <c r="A29" s="40" t="s">
        <v>66</v>
      </c>
      <c r="B29" s="75" t="s">
        <v>51</v>
      </c>
      <c r="C29" s="76" t="str">
        <f ca="1">IF($C29="S",REFERENCIA.Descricao,"(digite a descrição aqui)")</f>
        <v>CONTATOR TRIPOLAR I NOMINAL 22A - FORNECIMENTO E INSTALAÇÃO. AF_10/2020</v>
      </c>
      <c r="D29" s="71">
        <v>2</v>
      </c>
      <c r="E29" s="34" t="s">
        <v>1</v>
      </c>
      <c r="F29" s="34">
        <v>338.34</v>
      </c>
      <c r="G29" s="41">
        <v>419.54</v>
      </c>
      <c r="H29" s="48">
        <v>411.85</v>
      </c>
      <c r="I29" s="43">
        <f t="shared" si="0"/>
        <v>823.7</v>
      </c>
      <c r="J29" s="44">
        <v>7.69</v>
      </c>
      <c r="K29" s="43">
        <f t="shared" si="1"/>
        <v>15.38</v>
      </c>
      <c r="L29" s="45">
        <f t="shared" si="2"/>
        <v>839.08</v>
      </c>
    </row>
    <row r="30" spans="1:12" ht="38.25">
      <c r="A30" s="70" t="s">
        <v>67</v>
      </c>
      <c r="B30" s="75" t="s">
        <v>54</v>
      </c>
      <c r="C30" s="76" t="str">
        <f ca="1">IF($C30="S",REFERENCIA.Descricao,"(digite a descrição aqui)")</f>
        <v>RELÉ FOTOELÉTRICO PARA COMANDO DE ILUMINAÇÃO EXTERNA 1000 W - FORNECIMENTO E INSTALAÇÃO. AF_08/2020</v>
      </c>
      <c r="D30" s="110">
        <v>2</v>
      </c>
      <c r="E30" s="104" t="s">
        <v>1</v>
      </c>
      <c r="F30" s="104">
        <v>37.98</v>
      </c>
      <c r="G30" s="54">
        <v>47.1</v>
      </c>
      <c r="H30" s="55">
        <v>46.47</v>
      </c>
      <c r="I30" s="43">
        <f>H30*D30</f>
        <v>92.94</v>
      </c>
      <c r="J30" s="56">
        <v>0.63</v>
      </c>
      <c r="K30" s="66">
        <f>J30*D30</f>
        <v>1.26</v>
      </c>
      <c r="L30" s="67">
        <f>K30+I30</f>
        <v>94.2</v>
      </c>
    </row>
    <row r="31" spans="1:12" ht="38.25">
      <c r="A31" s="40" t="s">
        <v>68</v>
      </c>
      <c r="B31" s="75" t="s">
        <v>69</v>
      </c>
      <c r="C31" s="76" t="str">
        <f ca="1">IF($C31="S",REFERENCIA.Descricao,"(digite a descrição aqui)")</f>
        <v>DISJUNTOR MONOPOLAR TIPO DIN, CORRENTE NOMINAL DE 10A - FORNECIMENTO E INSTALAÇÃO. AF_10/2020</v>
      </c>
      <c r="D31" s="110">
        <v>6</v>
      </c>
      <c r="E31" s="104" t="s">
        <v>1</v>
      </c>
      <c r="F31" s="104">
        <v>11.48</v>
      </c>
      <c r="G31" s="54">
        <v>14.24</v>
      </c>
      <c r="H31" s="55">
        <v>12.9</v>
      </c>
      <c r="I31" s="43">
        <f>H31*D31</f>
        <v>77.4</v>
      </c>
      <c r="J31" s="56">
        <v>1.34</v>
      </c>
      <c r="K31" s="66">
        <f>J31*D31</f>
        <v>8.040000000000001</v>
      </c>
      <c r="L31" s="67">
        <f>K31+I31</f>
        <v>85.44000000000001</v>
      </c>
    </row>
    <row r="32" spans="1:12" ht="38.25">
      <c r="A32" s="70" t="s">
        <v>72</v>
      </c>
      <c r="B32" s="75" t="s">
        <v>70</v>
      </c>
      <c r="C32" s="76" t="str">
        <f ca="1">IF($C32="S",REFERENCIA.Descricao,"(digite a descrição aqui)")</f>
        <v>QUADRO DE DISTRIBUIÇÃO DE ENERGIA EM PVC, DE EMBUTIR, SEM BARRAMENTO, PARA 6 DISJUNTORES - FORNECIMENTO E INSTALAÇÃO. AF_10/2020</v>
      </c>
      <c r="D32" s="110">
        <v>1</v>
      </c>
      <c r="E32" s="104" t="s">
        <v>1</v>
      </c>
      <c r="F32" s="104">
        <v>65.92</v>
      </c>
      <c r="G32" s="54">
        <v>81.74</v>
      </c>
      <c r="H32" s="55">
        <v>68.27</v>
      </c>
      <c r="I32" s="43">
        <f>H32*D32</f>
        <v>68.27</v>
      </c>
      <c r="J32" s="56">
        <v>13.47</v>
      </c>
      <c r="K32" s="66">
        <f>J32*D32</f>
        <v>13.47</v>
      </c>
      <c r="L32" s="67">
        <f>K32+I32</f>
        <v>81.74</v>
      </c>
    </row>
    <row r="33" spans="1:12" ht="25.5">
      <c r="A33" s="40" t="s">
        <v>73</v>
      </c>
      <c r="B33" s="75" t="s">
        <v>71</v>
      </c>
      <c r="C33" s="76" t="str">
        <f ca="1">IF($C33="S",REFERENCIA.Descricao,"(digite a descrição aqui)")</f>
        <v>INTERRUPTOR DIFERENCIAL RESIDUAL DR 2 POLOS REF. 25A /30mA</v>
      </c>
      <c r="D33" s="110">
        <v>1</v>
      </c>
      <c r="E33" s="104" t="s">
        <v>1</v>
      </c>
      <c r="F33" s="104">
        <v>79.12</v>
      </c>
      <c r="G33" s="54">
        <v>98.11</v>
      </c>
      <c r="H33" s="55">
        <v>68.68</v>
      </c>
      <c r="I33" s="43">
        <f>H33*D33</f>
        <v>68.68</v>
      </c>
      <c r="J33" s="56">
        <v>29.43</v>
      </c>
      <c r="K33" s="66">
        <f>J33*D33</f>
        <v>29.43</v>
      </c>
      <c r="L33" s="67">
        <f>K33+I33</f>
        <v>98.11000000000001</v>
      </c>
    </row>
    <row r="34" spans="1:12" ht="13.5" thickBot="1">
      <c r="A34" s="124" t="s">
        <v>74</v>
      </c>
      <c r="B34" s="125"/>
      <c r="C34" s="125"/>
      <c r="D34" s="125"/>
      <c r="E34" s="125"/>
      <c r="F34" s="125"/>
      <c r="G34" s="126"/>
      <c r="H34" s="149">
        <f>SUM(I29:I33)</f>
        <v>1130.9900000000002</v>
      </c>
      <c r="I34" s="150"/>
      <c r="J34" s="149">
        <f>SUM(K29:K33)</f>
        <v>67.58</v>
      </c>
      <c r="K34" s="150"/>
      <c r="L34" s="35">
        <f>SUM(L29:L33)</f>
        <v>1198.5700000000002</v>
      </c>
    </row>
    <row r="35" spans="1:12" ht="47.25" customHeight="1">
      <c r="A35" s="57"/>
      <c r="B35" s="58"/>
      <c r="C35" s="58"/>
      <c r="D35" s="58"/>
      <c r="E35" s="58"/>
      <c r="F35" s="58"/>
      <c r="G35" s="58"/>
      <c r="H35" s="151" t="s">
        <v>5</v>
      </c>
      <c r="I35" s="151"/>
      <c r="J35" s="151" t="s">
        <v>18</v>
      </c>
      <c r="K35" s="151"/>
      <c r="L35" s="29" t="s">
        <v>13</v>
      </c>
    </row>
    <row r="36" spans="1:12" ht="42" customHeight="1" thickBot="1">
      <c r="A36" s="161" t="s">
        <v>64</v>
      </c>
      <c r="B36" s="162"/>
      <c r="C36" s="162"/>
      <c r="D36" s="162"/>
      <c r="E36" s="162"/>
      <c r="F36" s="162"/>
      <c r="G36" s="163"/>
      <c r="H36" s="159">
        <f>H34+H26+H18+H10</f>
        <v>104546.0738</v>
      </c>
      <c r="I36" s="160"/>
      <c r="J36" s="112">
        <v>17148.07</v>
      </c>
      <c r="K36" s="112"/>
      <c r="L36" s="68">
        <f>L34+L26+L18+L10</f>
        <v>121694.13620000001</v>
      </c>
    </row>
    <row r="37" spans="1:12" ht="42" customHeight="1">
      <c r="A37" s="105"/>
      <c r="B37" s="106"/>
      <c r="C37" s="10" t="s">
        <v>75</v>
      </c>
      <c r="D37" s="5" t="s">
        <v>42</v>
      </c>
      <c r="E37" s="5"/>
      <c r="F37" s="59"/>
      <c r="G37" s="5" t="s">
        <v>44</v>
      </c>
      <c r="H37" s="5"/>
      <c r="I37" s="30"/>
      <c r="J37" s="88"/>
      <c r="K37" s="108"/>
      <c r="L37" s="107"/>
    </row>
    <row r="38" spans="1:12" ht="15.75" customHeight="1">
      <c r="A38" s="105"/>
      <c r="B38" s="106"/>
      <c r="C38" s="96"/>
      <c r="D38" s="5" t="s">
        <v>43</v>
      </c>
      <c r="E38" s="5"/>
      <c r="F38" s="96"/>
      <c r="G38" s="5" t="s">
        <v>10</v>
      </c>
      <c r="H38" s="5"/>
      <c r="I38" s="113"/>
      <c r="J38" s="114"/>
      <c r="K38" s="108"/>
      <c r="L38" s="108"/>
    </row>
    <row r="39" ht="57.75" customHeight="1"/>
    <row r="40" ht="57.75" customHeight="1"/>
    <row r="41" ht="57.75" customHeight="1"/>
    <row r="42" ht="57.75" customHeight="1"/>
    <row r="43" ht="57.75" customHeight="1"/>
    <row r="44" spans="1:12" ht="57.75" customHeight="1">
      <c r="A44" s="105"/>
      <c r="B44" s="106"/>
      <c r="K44" s="108"/>
      <c r="L44" s="108"/>
    </row>
    <row r="45" spans="1:12" ht="12.75">
      <c r="A45" s="152"/>
      <c r="B45" s="152"/>
      <c r="C45" s="152"/>
      <c r="D45" s="152"/>
      <c r="E45" s="152"/>
      <c r="F45" s="152"/>
      <c r="G45" s="152"/>
      <c r="H45" s="153"/>
      <c r="I45" s="153"/>
      <c r="J45" s="111"/>
      <c r="K45" s="111"/>
      <c r="L45" s="109"/>
    </row>
    <row r="48" ht="33" customHeight="1"/>
    <row r="49" spans="1:12" ht="13.5">
      <c r="A49" s="83"/>
      <c r="B49" s="81"/>
      <c r="C49" s="82"/>
      <c r="D49" s="80"/>
      <c r="E49" s="83"/>
      <c r="F49" s="83"/>
      <c r="G49" s="91"/>
      <c r="H49" s="95"/>
      <c r="I49" s="84"/>
      <c r="J49" s="84"/>
      <c r="K49" s="84"/>
      <c r="L49" s="84"/>
    </row>
    <row r="50" spans="1:12" ht="12.75">
      <c r="A50" s="137"/>
      <c r="B50" s="137"/>
      <c r="C50" s="137"/>
      <c r="D50" s="137"/>
      <c r="E50" s="137"/>
      <c r="F50" s="137"/>
      <c r="G50" s="137"/>
      <c r="H50" s="138"/>
      <c r="I50" s="138"/>
      <c r="J50" s="139"/>
      <c r="K50" s="139"/>
      <c r="L50" s="32"/>
    </row>
    <row r="51" spans="1:12" ht="12.75">
      <c r="A51" s="59"/>
      <c r="B51" s="59"/>
      <c r="K51" s="88"/>
      <c r="L51" s="32"/>
    </row>
    <row r="52" spans="1:12" ht="12.75">
      <c r="A52" s="31"/>
      <c r="B52" s="31"/>
      <c r="K52" s="97"/>
      <c r="L52" s="97"/>
    </row>
    <row r="53" spans="1:12" ht="13.5">
      <c r="A53" s="83"/>
      <c r="B53" s="81"/>
      <c r="C53" s="82"/>
      <c r="D53" s="83"/>
      <c r="E53" s="83"/>
      <c r="F53" s="83"/>
      <c r="G53" s="95"/>
      <c r="H53" s="84"/>
      <c r="I53" s="84"/>
      <c r="J53" s="84"/>
      <c r="K53" s="98"/>
      <c r="L53" s="98"/>
    </row>
    <row r="54" spans="1:12" ht="13.5">
      <c r="A54" s="83"/>
      <c r="B54" s="81"/>
      <c r="C54" s="82"/>
      <c r="D54" s="83"/>
      <c r="E54" s="85"/>
      <c r="F54" s="85"/>
      <c r="I54" s="84"/>
      <c r="J54" s="84"/>
      <c r="K54" s="98"/>
      <c r="L54" s="98"/>
    </row>
    <row r="55" spans="1:12" ht="27.75" customHeight="1">
      <c r="A55" s="83"/>
      <c r="B55" s="81"/>
      <c r="F55" s="5"/>
      <c r="J55" s="84"/>
      <c r="K55" s="98"/>
      <c r="L55" s="98"/>
    </row>
    <row r="56" spans="1:12" ht="27.75" customHeight="1">
      <c r="A56" s="83"/>
      <c r="B56" s="81"/>
      <c r="C56" s="82"/>
      <c r="F56" s="5"/>
      <c r="G56" s="5"/>
      <c r="J56" s="84"/>
      <c r="K56" s="98"/>
      <c r="L56" s="98"/>
    </row>
    <row r="57" spans="1:12" ht="13.5">
      <c r="A57" s="83"/>
      <c r="B57" s="81"/>
      <c r="C57" s="82"/>
      <c r="D57" s="83"/>
      <c r="E57" s="83"/>
      <c r="F57" s="83"/>
      <c r="G57" s="95"/>
      <c r="H57" s="84"/>
      <c r="I57" s="84"/>
      <c r="J57" s="86"/>
      <c r="K57" s="99"/>
      <c r="L57" s="98"/>
    </row>
    <row r="58" spans="1:12" ht="12.75">
      <c r="A58" s="123"/>
      <c r="B58" s="123"/>
      <c r="C58" s="123"/>
      <c r="D58" s="123"/>
      <c r="E58" s="123"/>
      <c r="F58" s="123"/>
      <c r="G58" s="123"/>
      <c r="H58" s="127"/>
      <c r="I58" s="128"/>
      <c r="J58" s="127"/>
      <c r="K58" s="128"/>
      <c r="L58" s="87"/>
    </row>
    <row r="59" spans="1:12" ht="12.75">
      <c r="A59" s="59"/>
      <c r="B59" s="59"/>
      <c r="C59" s="59"/>
      <c r="D59" s="59"/>
      <c r="E59" s="59"/>
      <c r="F59" s="59"/>
      <c r="G59" s="59"/>
      <c r="H59" s="30"/>
      <c r="I59" s="30"/>
      <c r="J59" s="88"/>
      <c r="K59" s="88"/>
      <c r="L59" s="32"/>
    </row>
    <row r="60" spans="1:12" ht="12.75">
      <c r="A60" s="31"/>
      <c r="B60" s="31"/>
      <c r="C60" s="96"/>
      <c r="D60" s="96"/>
      <c r="E60" s="96"/>
      <c r="F60" s="96"/>
      <c r="G60" s="96"/>
      <c r="H60" s="96"/>
      <c r="I60" s="113"/>
      <c r="J60" s="114"/>
      <c r="K60" s="97"/>
      <c r="L60" s="97"/>
    </row>
    <row r="61" spans="1:12" ht="13.5">
      <c r="A61" s="83"/>
      <c r="B61" s="83"/>
      <c r="C61" s="100"/>
      <c r="D61" s="89"/>
      <c r="E61" s="90"/>
      <c r="F61" s="90"/>
      <c r="G61" s="101"/>
      <c r="H61" s="91"/>
      <c r="I61" s="91"/>
      <c r="J61" s="92"/>
      <c r="K61" s="92"/>
      <c r="L61" s="92"/>
    </row>
    <row r="62" spans="1:12" ht="13.5">
      <c r="A62" s="83"/>
      <c r="B62" s="83"/>
      <c r="C62" s="82"/>
      <c r="D62" s="89"/>
      <c r="E62" s="93"/>
      <c r="F62" s="93"/>
      <c r="G62" s="101"/>
      <c r="H62" s="94"/>
      <c r="I62" s="91"/>
      <c r="J62" s="92"/>
      <c r="K62" s="92"/>
      <c r="L62" s="92"/>
    </row>
    <row r="63" spans="1:12" ht="13.5">
      <c r="A63" s="83"/>
      <c r="B63" s="83"/>
      <c r="C63" s="102"/>
      <c r="D63" s="89"/>
      <c r="E63" s="89"/>
      <c r="F63" s="89"/>
      <c r="G63" s="101"/>
      <c r="H63" s="94"/>
      <c r="I63" s="91"/>
      <c r="J63" s="92"/>
      <c r="K63" s="92"/>
      <c r="L63" s="92"/>
    </row>
    <row r="64" spans="1:12" ht="12.75">
      <c r="A64" s="123"/>
      <c r="B64" s="123"/>
      <c r="C64" s="123"/>
      <c r="D64" s="123"/>
      <c r="E64" s="123"/>
      <c r="F64" s="123"/>
      <c r="G64" s="123"/>
      <c r="H64" s="127"/>
      <c r="I64" s="128"/>
      <c r="J64" s="127"/>
      <c r="K64" s="128"/>
      <c r="L64" s="87"/>
    </row>
    <row r="68" spans="1:12" ht="13.5" thickBot="1">
      <c r="A68" s="59"/>
      <c r="B68" s="59"/>
      <c r="C68" s="59"/>
      <c r="D68" s="59"/>
      <c r="E68" s="59"/>
      <c r="F68" s="59"/>
      <c r="G68" s="59"/>
      <c r="H68" s="30"/>
      <c r="I68" s="31"/>
      <c r="J68" s="112"/>
      <c r="K68" s="112"/>
      <c r="L68" s="32"/>
    </row>
    <row r="69" spans="1:12" ht="12.75">
      <c r="A69" s="60"/>
      <c r="B69" s="60"/>
      <c r="C69" s="60"/>
      <c r="D69" s="60"/>
      <c r="E69" s="2"/>
      <c r="F69" s="2"/>
      <c r="G69" s="2"/>
      <c r="H69" s="60"/>
      <c r="I69" s="60"/>
      <c r="J69" s="158"/>
      <c r="K69" s="158"/>
      <c r="L69" s="61"/>
    </row>
    <row r="70" spans="1:12" ht="12.75">
      <c r="A70" s="60"/>
      <c r="B70" s="60"/>
      <c r="C70" s="60"/>
      <c r="D70" s="60"/>
      <c r="E70" s="2"/>
      <c r="F70" s="2"/>
      <c r="G70" s="2"/>
      <c r="H70" s="61"/>
      <c r="I70" s="60"/>
      <c r="J70" s="33"/>
      <c r="K70" s="33"/>
      <c r="L70" s="61"/>
    </row>
    <row r="71" spans="4:12" ht="13.5">
      <c r="D71" s="5"/>
      <c r="E71" s="5"/>
      <c r="F71" s="5"/>
      <c r="G71" s="5"/>
      <c r="H71" s="5"/>
      <c r="I71" s="26"/>
      <c r="J71" s="5"/>
      <c r="K71" s="27"/>
      <c r="L71" s="7"/>
    </row>
    <row r="72" spans="3:11" ht="13.5">
      <c r="C72" s="5"/>
      <c r="D72" s="5"/>
      <c r="E72" s="5"/>
      <c r="F72" s="5"/>
      <c r="G72" s="5"/>
      <c r="H72" s="5"/>
      <c r="I72" s="26"/>
      <c r="J72" s="5"/>
      <c r="K72" s="28"/>
    </row>
    <row r="73" spans="3:10" ht="13.5">
      <c r="C73" s="5"/>
      <c r="D73" s="5"/>
      <c r="E73" s="5"/>
      <c r="F73" s="5"/>
      <c r="G73" s="5"/>
      <c r="H73" s="5"/>
      <c r="I73" s="5"/>
      <c r="J73" s="5"/>
    </row>
    <row r="74" spans="3:10" ht="13.5">
      <c r="C74" s="5"/>
      <c r="J74" s="5"/>
    </row>
    <row r="75" spans="3:10" ht="13.5">
      <c r="C75" s="5"/>
      <c r="J75" s="5"/>
    </row>
  </sheetData>
  <sheetProtection/>
  <mergeCells count="48">
    <mergeCell ref="H34:I34"/>
    <mergeCell ref="J34:K34"/>
    <mergeCell ref="A64:G64"/>
    <mergeCell ref="H64:I64"/>
    <mergeCell ref="J64:K64"/>
    <mergeCell ref="J69:K69"/>
    <mergeCell ref="H36:I36"/>
    <mergeCell ref="J35:K35"/>
    <mergeCell ref="J36:K36"/>
    <mergeCell ref="A36:G36"/>
    <mergeCell ref="H35:I35"/>
    <mergeCell ref="I38:J38"/>
    <mergeCell ref="A45:G45"/>
    <mergeCell ref="H45:I45"/>
    <mergeCell ref="C20:L20"/>
    <mergeCell ref="A18:G18"/>
    <mergeCell ref="H18:I18"/>
    <mergeCell ref="J18:K18"/>
    <mergeCell ref="C28:L28"/>
    <mergeCell ref="A27:L27"/>
    <mergeCell ref="A26:G26"/>
    <mergeCell ref="I12:J12"/>
    <mergeCell ref="A10:G10"/>
    <mergeCell ref="F5:F6"/>
    <mergeCell ref="H10:I10"/>
    <mergeCell ref="J10:K10"/>
    <mergeCell ref="H26:I26"/>
    <mergeCell ref="J26:K26"/>
    <mergeCell ref="H58:I58"/>
    <mergeCell ref="L5:L6"/>
    <mergeCell ref="J58:K58"/>
    <mergeCell ref="J5:K5"/>
    <mergeCell ref="D5:D6"/>
    <mergeCell ref="A5:B6"/>
    <mergeCell ref="G5:G6"/>
    <mergeCell ref="A50:G50"/>
    <mergeCell ref="H50:I50"/>
    <mergeCell ref="J50:K50"/>
    <mergeCell ref="J45:K45"/>
    <mergeCell ref="J68:K68"/>
    <mergeCell ref="I60:J60"/>
    <mergeCell ref="A1:L1"/>
    <mergeCell ref="H5:I5"/>
    <mergeCell ref="E5:E6"/>
    <mergeCell ref="C5:C6"/>
    <mergeCell ref="C7:L7"/>
    <mergeCell ref="A58:G58"/>
    <mergeCell ref="A34:G34"/>
  </mergeCells>
  <conditionalFormatting sqref="C8 C16:C17 C29 C25 C21">
    <cfRule type="expression" priority="185" dxfId="5" stopIfTrue="1">
      <formula>$C8=1</formula>
    </cfRule>
    <cfRule type="expression" priority="186" dxfId="4" stopIfTrue="1">
      <formula>OR($C8=0,$C8=2,$C8=3,$C8=4)</formula>
    </cfRule>
  </conditionalFormatting>
  <conditionalFormatting sqref="B8 B16:B17 E17:F17 B29 B25 B21">
    <cfRule type="expression" priority="187" dxfId="62" stopIfTrue="1">
      <formula>$C8=1</formula>
    </cfRule>
    <cfRule type="expression" priority="188" dxfId="0" stopIfTrue="1">
      <formula>OR($C8=0,$C8=2,$C8=3,$C8=4)</formula>
    </cfRule>
  </conditionalFormatting>
  <conditionalFormatting sqref="D8">
    <cfRule type="expression" priority="183" dxfId="62" stopIfTrue="1">
      <formula>$C8=1</formula>
    </cfRule>
    <cfRule type="expression" priority="184" dxfId="0" stopIfTrue="1">
      <formula>OR($C8=0,$C8=2,$C8=3,$C8=4)</formula>
    </cfRule>
  </conditionalFormatting>
  <conditionalFormatting sqref="E9:F9">
    <cfRule type="expression" priority="177" dxfId="5" stopIfTrue="1">
      <formula>$C9=1</formula>
    </cfRule>
    <cfRule type="expression" priority="178" dxfId="4" stopIfTrue="1">
      <formula>OR($C9=0,$C9=2,$C9=3,$C9=4)</formula>
    </cfRule>
  </conditionalFormatting>
  <conditionalFormatting sqref="D9">
    <cfRule type="expression" priority="179" dxfId="62" stopIfTrue="1">
      <formula>$C9=1</formula>
    </cfRule>
    <cfRule type="expression" priority="180" dxfId="0" stopIfTrue="1">
      <formula>OR($C9=0,$C9=2,$C9=3,$C9=4)</formula>
    </cfRule>
  </conditionalFormatting>
  <conditionalFormatting sqref="C9">
    <cfRule type="expression" priority="75" dxfId="5" stopIfTrue="1">
      <formula>$C9=1</formula>
    </cfRule>
    <cfRule type="expression" priority="76" dxfId="4" stopIfTrue="1">
      <formula>OR($C9=0,$C9=2,$C9=3,$C9=4)</formula>
    </cfRule>
  </conditionalFormatting>
  <conditionalFormatting sqref="B9">
    <cfRule type="expression" priority="77" dxfId="62" stopIfTrue="1">
      <formula>$C9=1</formula>
    </cfRule>
    <cfRule type="expression" priority="78" dxfId="0" stopIfTrue="1">
      <formula>OR($C9=0,$C9=2,$C9=3,$C9=4)</formula>
    </cfRule>
  </conditionalFormatting>
  <conditionalFormatting sqref="C13">
    <cfRule type="expression" priority="71" dxfId="5" stopIfTrue="1">
      <formula>$C13=1</formula>
    </cfRule>
    <cfRule type="expression" priority="72" dxfId="4" stopIfTrue="1">
      <formula>OR($C13=0,$C13=2,$C13=3,$C13=4)</formula>
    </cfRule>
  </conditionalFormatting>
  <conditionalFormatting sqref="B13">
    <cfRule type="expression" priority="73" dxfId="62" stopIfTrue="1">
      <formula>$C13=1</formula>
    </cfRule>
    <cfRule type="expression" priority="74" dxfId="0" stopIfTrue="1">
      <formula>OR($C13=0,$C13=2,$C13=3,$C13=4)</formula>
    </cfRule>
  </conditionalFormatting>
  <conditionalFormatting sqref="C14">
    <cfRule type="expression" priority="67" dxfId="5" stopIfTrue="1">
      <formula>$C14=1</formula>
    </cfRule>
    <cfRule type="expression" priority="68" dxfId="4" stopIfTrue="1">
      <formula>OR($C14=0,$C14=2,$C14=3,$C14=4)</formula>
    </cfRule>
  </conditionalFormatting>
  <conditionalFormatting sqref="B14">
    <cfRule type="expression" priority="69" dxfId="62" stopIfTrue="1">
      <formula>$C14=1</formula>
    </cfRule>
    <cfRule type="expression" priority="70" dxfId="0" stopIfTrue="1">
      <formula>OR($C14=0,$C14=2,$C14=3,$C14=4)</formula>
    </cfRule>
  </conditionalFormatting>
  <conditionalFormatting sqref="C15">
    <cfRule type="expression" priority="63" dxfId="5" stopIfTrue="1">
      <formula>$C15=1</formula>
    </cfRule>
    <cfRule type="expression" priority="64" dxfId="4" stopIfTrue="1">
      <formula>OR($C15=0,$C15=2,$C15=3,$C15=4)</formula>
    </cfRule>
  </conditionalFormatting>
  <conditionalFormatting sqref="B15">
    <cfRule type="expression" priority="65" dxfId="62" stopIfTrue="1">
      <formula>$C15=1</formula>
    </cfRule>
    <cfRule type="expression" priority="66" dxfId="0" stopIfTrue="1">
      <formula>OR($C15=0,$C15=2,$C15=3,$C15=4)</formula>
    </cfRule>
  </conditionalFormatting>
  <conditionalFormatting sqref="C22">
    <cfRule type="expression" priority="43" dxfId="5" stopIfTrue="1">
      <formula>$C22=1</formula>
    </cfRule>
    <cfRule type="expression" priority="44" dxfId="4" stopIfTrue="1">
      <formula>OR($C22=0,$C22=2,$C22=3,$C22=4)</formula>
    </cfRule>
  </conditionalFormatting>
  <conditionalFormatting sqref="B22">
    <cfRule type="expression" priority="45" dxfId="62" stopIfTrue="1">
      <formula>$C22=1</formula>
    </cfRule>
    <cfRule type="expression" priority="46" dxfId="0" stopIfTrue="1">
      <formula>OR($C22=0,$C22=2,$C22=3,$C22=4)</formula>
    </cfRule>
  </conditionalFormatting>
  <conditionalFormatting sqref="C23">
    <cfRule type="expression" priority="39" dxfId="5" stopIfTrue="1">
      <formula>$C23=1</formula>
    </cfRule>
    <cfRule type="expression" priority="40" dxfId="4" stopIfTrue="1">
      <formula>OR($C23=0,$C23=2,$C23=3,$C23=4)</formula>
    </cfRule>
  </conditionalFormatting>
  <conditionalFormatting sqref="B23">
    <cfRule type="expression" priority="41" dxfId="62" stopIfTrue="1">
      <formula>$C23=1</formula>
    </cfRule>
    <cfRule type="expression" priority="42" dxfId="0" stopIfTrue="1">
      <formula>OR($C23=0,$C23=2,$C23=3,$C23=4)</formula>
    </cfRule>
  </conditionalFormatting>
  <conditionalFormatting sqref="C24">
    <cfRule type="expression" priority="35" dxfId="5" stopIfTrue="1">
      <formula>$C24=1</formula>
    </cfRule>
    <cfRule type="expression" priority="36" dxfId="4" stopIfTrue="1">
      <formula>OR($C24=0,$C24=2,$C24=3,$C24=4)</formula>
    </cfRule>
  </conditionalFormatting>
  <conditionalFormatting sqref="B24">
    <cfRule type="expression" priority="37" dxfId="62" stopIfTrue="1">
      <formula>$C24=1</formula>
    </cfRule>
    <cfRule type="expression" priority="38" dxfId="0" stopIfTrue="1">
      <formula>OR($C24=0,$C24=2,$C24=3,$C24=4)</formula>
    </cfRule>
  </conditionalFormatting>
  <conditionalFormatting sqref="B44 B37:B38">
    <cfRule type="expression" priority="189" dxfId="62" stopIfTrue="1">
      <formula>'Quant Geral1'!#REF!=1</formula>
    </cfRule>
    <cfRule type="expression" priority="190" dxfId="0" stopIfTrue="1">
      <formula>OR('Quant Geral1'!#REF!=0,'Quant Geral1'!#REF!=2,'Quant Geral1'!#REF!=3,'Quant Geral1'!#REF!=4)</formula>
    </cfRule>
  </conditionalFormatting>
  <conditionalFormatting sqref="C30">
    <cfRule type="expression" priority="19" dxfId="5" stopIfTrue="1">
      <formula>$C30=1</formula>
    </cfRule>
    <cfRule type="expression" priority="20" dxfId="4" stopIfTrue="1">
      <formula>OR($C30=0,$C30=2,$C30=3,$C30=4)</formula>
    </cfRule>
  </conditionalFormatting>
  <conditionalFormatting sqref="E30:F30 B30">
    <cfRule type="expression" priority="21" dxfId="62" stopIfTrue="1">
      <formula>$C30=1</formula>
    </cfRule>
    <cfRule type="expression" priority="22" dxfId="0" stopIfTrue="1">
      <formula>OR($C30=0,$C30=2,$C30=3,$C30=4)</formula>
    </cfRule>
  </conditionalFormatting>
  <conditionalFormatting sqref="C31">
    <cfRule type="expression" priority="17" dxfId="5" stopIfTrue="1">
      <formula>$C31=1</formula>
    </cfRule>
    <cfRule type="expression" priority="18" dxfId="4" stopIfTrue="1">
      <formula>OR($C31=0,$C31=2,$C31=3,$C31=4)</formula>
    </cfRule>
  </conditionalFormatting>
  <conditionalFormatting sqref="B31">
    <cfRule type="expression" priority="15" dxfId="62" stopIfTrue="1">
      <formula>$C31=1</formula>
    </cfRule>
    <cfRule type="expression" priority="16" dxfId="0" stopIfTrue="1">
      <formula>OR($C31=0,$C31=2,$C31=3,$C31=4)</formula>
    </cfRule>
  </conditionalFormatting>
  <conditionalFormatting sqref="E31:F31">
    <cfRule type="expression" priority="13" dxfId="62" stopIfTrue="1">
      <formula>$C31=1</formula>
    </cfRule>
    <cfRule type="expression" priority="14" dxfId="0" stopIfTrue="1">
      <formula>OR($C31=0,$C31=2,$C31=3,$C31=4)</formula>
    </cfRule>
  </conditionalFormatting>
  <conditionalFormatting sqref="C32">
    <cfRule type="expression" priority="11" dxfId="5" stopIfTrue="1">
      <formula>$C32=1</formula>
    </cfRule>
    <cfRule type="expression" priority="12" dxfId="4" stopIfTrue="1">
      <formula>OR($C32=0,$C32=2,$C32=3,$C32=4)</formula>
    </cfRule>
  </conditionalFormatting>
  <conditionalFormatting sqref="B32">
    <cfRule type="expression" priority="9" dxfId="62" stopIfTrue="1">
      <formula>$C32=1</formula>
    </cfRule>
    <cfRule type="expression" priority="10" dxfId="0" stopIfTrue="1">
      <formula>OR($C32=0,$C32=2,$C32=3,$C32=4)</formula>
    </cfRule>
  </conditionalFormatting>
  <conditionalFormatting sqref="E32:F32">
    <cfRule type="expression" priority="7" dxfId="62" stopIfTrue="1">
      <formula>$C32=1</formula>
    </cfRule>
    <cfRule type="expression" priority="8" dxfId="0" stopIfTrue="1">
      <formula>OR($C32=0,$C32=2,$C32=3,$C32=4)</formula>
    </cfRule>
  </conditionalFormatting>
  <conditionalFormatting sqref="C33">
    <cfRule type="expression" priority="5" dxfId="5" stopIfTrue="1">
      <formula>$C33=1</formula>
    </cfRule>
    <cfRule type="expression" priority="6" dxfId="4" stopIfTrue="1">
      <formula>OR($C33=0,$C33=2,$C33=3,$C33=4)</formula>
    </cfRule>
  </conditionalFormatting>
  <conditionalFormatting sqref="B33">
    <cfRule type="expression" priority="3" dxfId="62" stopIfTrue="1">
      <formula>$C33=1</formula>
    </cfRule>
    <cfRule type="expression" priority="4" dxfId="0" stopIfTrue="1">
      <formula>OR($C33=0,$C33=2,$C33=3,$C33=4)</formula>
    </cfRule>
  </conditionalFormatting>
  <conditionalFormatting sqref="E33:F33">
    <cfRule type="expression" priority="1" dxfId="62" stopIfTrue="1">
      <formula>$C33=1</formula>
    </cfRule>
    <cfRule type="expression" priority="2" dxfId="0" stopIfTrue="1">
      <formula>OR($C33=0,$C33=2,$C33=3,$C33=4)</formula>
    </cfRule>
  </conditionalFormatting>
  <dataValidations count="1">
    <dataValidation allowBlank="1" showInputMessage="1" showErrorMessage="1" prompt="A entrada de quantidades é feita na coluna AJ se acompanhamento por BM, ou na aba &quot;Memória de Cálculo/PLQ&quot; se acompanhamento por PLE." sqref="D8"/>
  </dataValidations>
  <printOptions/>
  <pageMargins left="1.7716535433070868" right="0.7874015748031497" top="1.1811023622047245" bottom="0.7874015748031497" header="0.5118110236220472" footer="0.15748031496062992"/>
  <pageSetup fitToHeight="0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Rogério</dc:creator>
  <cp:keywords/>
  <dc:description/>
  <cp:lastModifiedBy>Usuario</cp:lastModifiedBy>
  <cp:lastPrinted>2021-12-21T15:03:48Z</cp:lastPrinted>
  <dcterms:created xsi:type="dcterms:W3CDTF">2009-06-08T13:06:44Z</dcterms:created>
  <dcterms:modified xsi:type="dcterms:W3CDTF">2022-02-02T16:32:33Z</dcterms:modified>
  <cp:category/>
  <cp:version/>
  <cp:contentType/>
  <cp:contentStatus/>
</cp:coreProperties>
</file>